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edriftsmanualen 2018\Itsmf\"/>
    </mc:Choice>
  </mc:AlternateContent>
  <bookViews>
    <workbookView xWindow="120" yWindow="90" windowWidth="15180" windowHeight="8070"/>
  </bookViews>
  <sheets>
    <sheet name="Resultat" sheetId="1" r:id="rId1"/>
    <sheet name="Balanse" sheetId="2" r:id="rId2"/>
    <sheet name="Noter" sheetId="3" r:id="rId3"/>
  </sheets>
  <calcPr calcId="162913"/>
</workbook>
</file>

<file path=xl/calcChain.xml><?xml version="1.0" encoding="utf-8"?>
<calcChain xmlns="http://schemas.openxmlformats.org/spreadsheetml/2006/main">
  <c r="F18" i="1" l="1"/>
  <c r="F39" i="2" l="1"/>
  <c r="H38" i="2" l="1"/>
  <c r="H43" i="2" s="1"/>
  <c r="H45" i="2" s="1"/>
  <c r="H33" i="2"/>
  <c r="H15" i="2"/>
  <c r="H20" i="2" s="1"/>
  <c r="H22" i="2" s="1"/>
  <c r="F26" i="1"/>
  <c r="F16" i="1"/>
  <c r="H28" i="1"/>
  <c r="H26" i="1"/>
  <c r="H18" i="1"/>
  <c r="H20" i="1" s="1"/>
  <c r="H16" i="1"/>
  <c r="H8" i="1"/>
  <c r="H11" i="1" s="1"/>
  <c r="H47" i="2" l="1"/>
  <c r="H22" i="1"/>
  <c r="H30" i="1" s="1"/>
  <c r="H33" i="1" s="1"/>
  <c r="H35" i="1" s="1"/>
  <c r="F31" i="2"/>
  <c r="F15" i="2"/>
  <c r="F20" i="2" s="1"/>
  <c r="F22" i="2" s="1"/>
  <c r="F43" i="2"/>
  <c r="F45" i="2" s="1"/>
  <c r="F30" i="2"/>
  <c r="D39" i="3"/>
  <c r="F11" i="1"/>
  <c r="F20" i="1" l="1"/>
  <c r="F22" i="1" s="1"/>
  <c r="F33" i="2"/>
  <c r="F47" i="2" s="1"/>
  <c r="F28" i="1"/>
  <c r="F30" i="1" l="1"/>
  <c r="F33" i="1" s="1"/>
  <c r="F35" i="1" s="1"/>
</calcChain>
</file>

<file path=xl/sharedStrings.xml><?xml version="1.0" encoding="utf-8"?>
<sst xmlns="http://schemas.openxmlformats.org/spreadsheetml/2006/main" count="81" uniqueCount="76">
  <si>
    <t>Resultatregnskap</t>
  </si>
  <si>
    <t>Note</t>
  </si>
  <si>
    <t>Driftsinntekter</t>
  </si>
  <si>
    <t>Sum driftsinntekter</t>
  </si>
  <si>
    <t>Driftskostnader</t>
  </si>
  <si>
    <t>Sum driftskostnader</t>
  </si>
  <si>
    <t>Driftsresultat</t>
  </si>
  <si>
    <t>Finansinntekter og finanskostnader</t>
  </si>
  <si>
    <t>Netto finansposter</t>
  </si>
  <si>
    <t>Ordinært resultat</t>
  </si>
  <si>
    <t>Overføringer</t>
  </si>
  <si>
    <t>Overført annen egenkapital</t>
  </si>
  <si>
    <t>Sum disponeringer</t>
  </si>
  <si>
    <t>ITSMF</t>
  </si>
  <si>
    <t>Balanse</t>
  </si>
  <si>
    <t>EIENDELER</t>
  </si>
  <si>
    <t>Omløpsmidler</t>
  </si>
  <si>
    <t>Fordringer</t>
  </si>
  <si>
    <t>Kundefordringer</t>
  </si>
  <si>
    <t>Sum fordringer</t>
  </si>
  <si>
    <t>Bankinnskudd, kontanter og lignende</t>
  </si>
  <si>
    <t>Sum omløpsmidler</t>
  </si>
  <si>
    <t>SUM EIENDELER</t>
  </si>
  <si>
    <t>EGENKAPITAL OG GJELD</t>
  </si>
  <si>
    <t>Egenkapital</t>
  </si>
  <si>
    <t>Opptjent egenkapital</t>
  </si>
  <si>
    <t>Annen egenkapital</t>
  </si>
  <si>
    <t>Sum egenkapital</t>
  </si>
  <si>
    <t>Gjeld</t>
  </si>
  <si>
    <t>Kortsiktig gjeld</t>
  </si>
  <si>
    <t>Leverandørgjeld</t>
  </si>
  <si>
    <t>Sum kortsiktig gjeld</t>
  </si>
  <si>
    <t>Sum gjeld</t>
  </si>
  <si>
    <t>SUM EGENKAPITAL OG GJELD</t>
  </si>
  <si>
    <t>Forskuddsbetalte kostnader</t>
  </si>
  <si>
    <t xml:space="preserve">Oppgjørskonto mva </t>
  </si>
  <si>
    <t>Årets resultat</t>
  </si>
  <si>
    <t>Medlemsinntekter</t>
  </si>
  <si>
    <t>Arrangementsinntekter</t>
  </si>
  <si>
    <t>Boksalg</t>
  </si>
  <si>
    <t>Sekretariatskostnader</t>
  </si>
  <si>
    <t>Arrangementskostnader</t>
  </si>
  <si>
    <t>Andre driftskostnader</t>
  </si>
  <si>
    <t xml:space="preserve">Finansinntekter </t>
  </si>
  <si>
    <t>Finanskostnader</t>
  </si>
  <si>
    <t>Skyldige offentlige avgifter</t>
  </si>
  <si>
    <t>Forskuddsbetalte inntekter</t>
  </si>
  <si>
    <t>Noter til årsregnskapet</t>
  </si>
  <si>
    <r>
      <t xml:space="preserve">Note 1   Regnskapsprinsipper </t>
    </r>
    <r>
      <rPr>
        <b/>
        <sz val="12"/>
        <color indexed="10"/>
        <rFont val="Times New Roman"/>
        <family val="1"/>
      </rPr>
      <t/>
    </r>
  </si>
  <si>
    <t>Årsregnskapet er satt opp i samsvar med regnskapsloven og god regnskapsskikk for små foretak.</t>
  </si>
  <si>
    <t>Hovedregel for vurdering av klassifisering av eiendeler og gjeld</t>
  </si>
  <si>
    <t>Eiendeler bestemt til varig eie eller bruk er klassifisert som anleggsmidler.  Andre eiendeler er klassi-</t>
  </si>
  <si>
    <t>fisert som omløpsmidler.  Fordringer som skal tilbakebetales innen et år er uansett klassifisert som</t>
  </si>
  <si>
    <t>omløpsmidler.  Ved klassifisering av kortsiktig og langsiktig gjeld er analoge kriterier lagt til grunn.</t>
  </si>
  <si>
    <t>Omløpsmidler er vurderet til laveste av anskaffelseskost og virkelig verdi.  Kortsiktig gjeld er balanseført</t>
  </si>
  <si>
    <t xml:space="preserve">til nominelt mottatt beløp på etableringstidspunktet.  </t>
  </si>
  <si>
    <t xml:space="preserve">Kundefordringer og andre fordringer er oppført til pålydende etter fradrag for avsetning til forventet tap. </t>
  </si>
  <si>
    <t>Avsetning til tap er gjort på grunnlag av en individuell vurdering av de enkelte fordringene.  I tillegg</t>
  </si>
  <si>
    <t>er det for øvrige kundefordringer gjort en uspesifisert avsetning for å dekke antatt tap.</t>
  </si>
  <si>
    <t>Note 3 Fordringer</t>
  </si>
  <si>
    <t>Note 4 Egenkapital</t>
  </si>
  <si>
    <t>Note 2   Ansatte, godtgjørelser, lån til ansatte m.v.</t>
  </si>
  <si>
    <t xml:space="preserve">Det er ingen ansatte i foreningen, det er ikke utbetalt styrehonorar og foreningen er ikke </t>
  </si>
  <si>
    <t>forpliktet til å ha OTP forsikring.</t>
  </si>
  <si>
    <t>Revisor</t>
  </si>
  <si>
    <t>Annen kortsiktig gjeld</t>
  </si>
  <si>
    <t>Lønnskostnad</t>
  </si>
  <si>
    <t>Arbeidsgiveravgift</t>
  </si>
  <si>
    <t>Avsetning til tap</t>
  </si>
  <si>
    <t>Egenkapital 31.12.2017</t>
  </si>
  <si>
    <t>Kostnadsført revisjonshonorar i 2018 utgjør kr. 39.750,- inkl. mva.</t>
  </si>
  <si>
    <t>Egenkapital 31.12.2018</t>
  </si>
  <si>
    <t>Oslo 21.01.19</t>
  </si>
  <si>
    <t>Hans-Petter Aaneby</t>
  </si>
  <si>
    <t xml:space="preserve">Jan-Helge Christiansen </t>
  </si>
  <si>
    <t>Kundefordringer og andre fordringer er oppført til pålydende.  Ubetalt fordring på kr. 19.812,50,- er avsatt som tap da det er uklart om dette blir betalt.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</si>
</sst>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3" fontId="2" fillId="0" borderId="0" xfId="1" applyNumberFormat="1" applyFont="1"/>
    <xf numFmtId="0" fontId="1" fillId="0" borderId="0" xfId="1" applyAlignment="1">
      <alignment horizontal="center"/>
    </xf>
    <xf numFmtId="3" fontId="1" fillId="0" borderId="0" xfId="1" applyNumberFormat="1" applyBorder="1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3" fontId="1" fillId="0" borderId="0" xfId="1" applyNumberFormat="1"/>
    <xf numFmtId="3" fontId="2" fillId="0" borderId="0" xfId="1" applyNumberFormat="1" applyFont="1"/>
    <xf numFmtId="0" fontId="2" fillId="0" borderId="0" xfId="1" applyNumberFormat="1" applyFont="1"/>
    <xf numFmtId="3" fontId="1" fillId="0" borderId="1" xfId="1" applyNumberFormat="1" applyBorder="1"/>
    <xf numFmtId="0" fontId="1" fillId="0" borderId="1" xfId="1" applyBorder="1"/>
    <xf numFmtId="0" fontId="3" fillId="0" borderId="0" xfId="1" applyFont="1"/>
    <xf numFmtId="3" fontId="2" fillId="0" borderId="1" xfId="1" applyNumberFormat="1" applyFont="1" applyBorder="1"/>
    <xf numFmtId="0" fontId="1" fillId="0" borderId="0" xfId="1" applyAlignment="1">
      <alignment horizontal="center"/>
    </xf>
    <xf numFmtId="0" fontId="1" fillId="0" borderId="0" xfId="1" applyBorder="1"/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3" fontId="5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2" fontId="9" fillId="0" borderId="0" xfId="0" applyNumberFormat="1" applyFont="1" applyAlignment="1">
      <alignment wrapText="1"/>
    </xf>
    <xf numFmtId="0" fontId="1" fillId="0" borderId="0" xfId="0" applyFont="1"/>
    <xf numFmtId="3" fontId="0" fillId="0" borderId="1" xfId="0" applyNumberFormat="1" applyBorder="1"/>
    <xf numFmtId="3" fontId="0" fillId="0" borderId="2" xfId="0" applyNumberFormat="1" applyBorder="1"/>
    <xf numFmtId="0" fontId="0" fillId="0" borderId="0" xfId="0" applyBorder="1"/>
    <xf numFmtId="0" fontId="4" fillId="0" borderId="0" xfId="0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0" fontId="1" fillId="0" borderId="0" xfId="1" applyFont="1"/>
    <xf numFmtId="0" fontId="0" fillId="0" borderId="3" xfId="0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4" workbookViewId="0">
      <selection activeCell="F15" sqref="F15"/>
    </sheetView>
  </sheetViews>
  <sheetFormatPr baseColWidth="10" defaultColWidth="9.140625" defaultRowHeight="15" x14ac:dyDescent="0.25"/>
  <cols>
    <col min="6" max="6" width="10.28515625" style="19" customWidth="1"/>
    <col min="8" max="8" width="9.140625" style="19"/>
    <col min="10" max="10" width="9.7109375" bestFit="1" customWidth="1"/>
    <col min="11" max="11" width="12.140625" style="20" bestFit="1" customWidth="1"/>
  </cols>
  <sheetData>
    <row r="1" spans="1:8" x14ac:dyDescent="0.25">
      <c r="A1" s="2" t="s">
        <v>13</v>
      </c>
      <c r="B1" s="2"/>
      <c r="C1" s="1"/>
      <c r="D1" s="1"/>
      <c r="E1" s="1"/>
      <c r="F1" s="10"/>
      <c r="G1" s="1"/>
      <c r="H1" s="10"/>
    </row>
    <row r="4" spans="1:8" x14ac:dyDescent="0.25">
      <c r="A4" s="2" t="s">
        <v>0</v>
      </c>
      <c r="B4" s="2"/>
      <c r="C4" s="2"/>
      <c r="D4" s="2"/>
      <c r="E4" s="3" t="s">
        <v>1</v>
      </c>
      <c r="F4" s="12">
        <v>2018</v>
      </c>
      <c r="G4" s="12"/>
      <c r="H4" s="12">
        <v>2017</v>
      </c>
    </row>
    <row r="6" spans="1:8" x14ac:dyDescent="0.25">
      <c r="A6" s="2" t="s">
        <v>2</v>
      </c>
      <c r="B6" s="1"/>
      <c r="C6" s="1"/>
      <c r="D6" s="1"/>
      <c r="E6" s="1"/>
      <c r="F6" s="10"/>
      <c r="G6" s="1"/>
      <c r="H6" s="10"/>
    </row>
    <row r="7" spans="1:8" x14ac:dyDescent="0.25">
      <c r="A7" s="7" t="s">
        <v>37</v>
      </c>
      <c r="B7" s="1"/>
      <c r="C7" s="1"/>
      <c r="D7" s="1"/>
      <c r="E7" s="1"/>
      <c r="F7" s="10">
        <v>537500</v>
      </c>
      <c r="G7" s="1"/>
      <c r="H7" s="10">
        <v>862000</v>
      </c>
    </row>
    <row r="8" spans="1:8" x14ac:dyDescent="0.25">
      <c r="A8" s="15" t="s">
        <v>38</v>
      </c>
      <c r="B8" s="7"/>
      <c r="C8" s="7"/>
      <c r="D8" s="7"/>
      <c r="E8" s="7"/>
      <c r="F8" s="10">
        <v>3562135</v>
      </c>
      <c r="G8" s="7"/>
      <c r="H8" s="10">
        <f>3461950+65800</f>
        <v>3527750</v>
      </c>
    </row>
    <row r="9" spans="1:8" x14ac:dyDescent="0.25">
      <c r="A9" s="15" t="s">
        <v>39</v>
      </c>
      <c r="B9" s="1"/>
      <c r="C9" s="1"/>
      <c r="D9" s="1"/>
      <c r="E9" s="5"/>
      <c r="F9" s="13">
        <v>0</v>
      </c>
      <c r="G9" s="1"/>
      <c r="H9" s="13">
        <v>0</v>
      </c>
    </row>
    <row r="11" spans="1:8" x14ac:dyDescent="0.25">
      <c r="A11" s="2" t="s">
        <v>3</v>
      </c>
      <c r="B11" s="1"/>
      <c r="C11" s="1"/>
      <c r="D11" s="1"/>
      <c r="E11" s="1"/>
      <c r="F11" s="16">
        <f>SUM(F7:F9)</f>
        <v>4099635</v>
      </c>
      <c r="G11" s="1"/>
      <c r="H11" s="16">
        <f>SUM(H7:H9)</f>
        <v>4389750</v>
      </c>
    </row>
    <row r="13" spans="1:8" x14ac:dyDescent="0.25">
      <c r="A13" s="2" t="s">
        <v>4</v>
      </c>
      <c r="B13" s="1"/>
      <c r="C13" s="1"/>
      <c r="D13" s="1"/>
      <c r="E13" s="1"/>
      <c r="F13" s="10"/>
      <c r="G13" s="1"/>
      <c r="H13" s="10"/>
    </row>
    <row r="14" spans="1:8" x14ac:dyDescent="0.25">
      <c r="A14" s="41" t="s">
        <v>66</v>
      </c>
      <c r="B14" s="7"/>
      <c r="C14" s="7"/>
      <c r="D14" s="7"/>
      <c r="E14" s="17">
        <v>2</v>
      </c>
      <c r="F14" s="10">
        <v>0</v>
      </c>
      <c r="G14" s="7"/>
      <c r="H14" s="10">
        <v>3437</v>
      </c>
    </row>
    <row r="15" spans="1:8" x14ac:dyDescent="0.25">
      <c r="A15" s="41" t="s">
        <v>67</v>
      </c>
      <c r="B15" s="7"/>
      <c r="C15" s="7"/>
      <c r="D15" s="7"/>
      <c r="E15" s="7"/>
      <c r="F15" s="10">
        <v>3877</v>
      </c>
      <c r="G15" s="7"/>
      <c r="H15" s="10">
        <v>484</v>
      </c>
    </row>
    <row r="16" spans="1:8" x14ac:dyDescent="0.25">
      <c r="A16" s="15" t="s">
        <v>40</v>
      </c>
      <c r="B16" s="1"/>
      <c r="C16" s="1"/>
      <c r="D16" s="1"/>
      <c r="E16" s="5"/>
      <c r="F16" s="10">
        <f>21765.32+887.5+141327.89+72062.8+48234.39</f>
        <v>284277.90000000002</v>
      </c>
      <c r="G16" s="1"/>
      <c r="H16" s="10">
        <f>2109.38+22569.87+126984.4+84329.13+47984.38</f>
        <v>283977.15999999997</v>
      </c>
    </row>
    <row r="17" spans="1:8" x14ac:dyDescent="0.25">
      <c r="A17" s="15" t="s">
        <v>41</v>
      </c>
      <c r="B17" s="1"/>
      <c r="C17" s="1"/>
      <c r="D17" s="1"/>
      <c r="E17" s="5"/>
      <c r="F17" s="10">
        <v>3208124.4</v>
      </c>
      <c r="G17" s="1"/>
      <c r="H17" s="10">
        <v>4603003.87</v>
      </c>
    </row>
    <row r="18" spans="1:8" x14ac:dyDescent="0.25">
      <c r="A18" s="15" t="s">
        <v>42</v>
      </c>
      <c r="B18" s="1"/>
      <c r="C18" s="1"/>
      <c r="D18" s="1"/>
      <c r="E18" s="5"/>
      <c r="F18" s="13">
        <f>463542.12-284278+27500</f>
        <v>206764.12</v>
      </c>
      <c r="G18" s="1"/>
      <c r="H18" s="13">
        <f>651625.56-283977</f>
        <v>367648.56000000006</v>
      </c>
    </row>
    <row r="20" spans="1:8" x14ac:dyDescent="0.25">
      <c r="A20" s="2" t="s">
        <v>5</v>
      </c>
      <c r="B20" s="1"/>
      <c r="C20" s="1"/>
      <c r="D20" s="1"/>
      <c r="E20" s="1"/>
      <c r="F20" s="16">
        <f>SUM(F14:F18)</f>
        <v>3703043.42</v>
      </c>
      <c r="G20" s="1"/>
      <c r="H20" s="16">
        <f>SUM(H14:H18)</f>
        <v>5258550.59</v>
      </c>
    </row>
    <row r="22" spans="1:8" x14ac:dyDescent="0.25">
      <c r="A22" s="2" t="s">
        <v>6</v>
      </c>
      <c r="B22" s="1"/>
      <c r="C22" s="1"/>
      <c r="D22" s="1"/>
      <c r="E22" s="1"/>
      <c r="F22" s="16">
        <f>+F11-F20</f>
        <v>396591.58000000007</v>
      </c>
      <c r="G22" s="1"/>
      <c r="H22" s="16">
        <f>+H11-H20</f>
        <v>-868800.58999999985</v>
      </c>
    </row>
    <row r="24" spans="1:8" x14ac:dyDescent="0.25">
      <c r="A24" s="2" t="s">
        <v>7</v>
      </c>
      <c r="B24" s="1"/>
      <c r="C24" s="1"/>
      <c r="D24" s="1"/>
      <c r="E24" s="1"/>
      <c r="F24" s="10"/>
      <c r="G24" s="1"/>
      <c r="H24" s="10"/>
    </row>
    <row r="25" spans="1:8" x14ac:dyDescent="0.25">
      <c r="A25" s="15" t="s">
        <v>43</v>
      </c>
      <c r="B25" s="1"/>
      <c r="C25" s="1"/>
      <c r="D25" s="1"/>
      <c r="E25" s="1"/>
      <c r="F25" s="6">
        <v>7016.84</v>
      </c>
      <c r="G25" s="18"/>
      <c r="H25" s="6">
        <v>8049.86</v>
      </c>
    </row>
    <row r="26" spans="1:8" x14ac:dyDescent="0.25">
      <c r="A26" s="15" t="s">
        <v>44</v>
      </c>
      <c r="B26" s="7"/>
      <c r="C26" s="7"/>
      <c r="D26" s="7"/>
      <c r="E26" s="7"/>
      <c r="F26" s="13">
        <f>4880.75+2200.72</f>
        <v>7081.4699999999993</v>
      </c>
      <c r="G26" s="7"/>
      <c r="H26" s="13">
        <f>6143.73+268.75+149.99</f>
        <v>6562.4699999999993</v>
      </c>
    </row>
    <row r="28" spans="1:8" x14ac:dyDescent="0.25">
      <c r="A28" s="2" t="s">
        <v>8</v>
      </c>
      <c r="B28" s="1"/>
      <c r="C28" s="1"/>
      <c r="D28" s="1"/>
      <c r="E28" s="1"/>
      <c r="F28" s="16">
        <f>+F25-F26</f>
        <v>-64.6299999999992</v>
      </c>
      <c r="G28" s="1"/>
      <c r="H28" s="16">
        <f>+H25-H26</f>
        <v>1487.3900000000003</v>
      </c>
    </row>
    <row r="30" spans="1:8" x14ac:dyDescent="0.25">
      <c r="A30" s="2" t="s">
        <v>9</v>
      </c>
      <c r="B30" s="2"/>
      <c r="C30" s="2"/>
      <c r="D30" s="2"/>
      <c r="E30" s="3"/>
      <c r="F30" s="16">
        <f>+F22+F28</f>
        <v>396526.95000000007</v>
      </c>
      <c r="G30" s="4"/>
      <c r="H30" s="16">
        <f>+H22+H28</f>
        <v>-867313.19999999984</v>
      </c>
    </row>
    <row r="32" spans="1:8" x14ac:dyDescent="0.25">
      <c r="A32" s="2" t="s">
        <v>10</v>
      </c>
      <c r="B32" s="1"/>
      <c r="C32" s="1"/>
      <c r="D32" s="1"/>
      <c r="E32" s="1"/>
      <c r="F32" s="10"/>
      <c r="G32" s="1"/>
      <c r="H32" s="10"/>
    </row>
    <row r="33" spans="1:8" x14ac:dyDescent="0.25">
      <c r="A33" s="1" t="s">
        <v>11</v>
      </c>
      <c r="B33" s="1"/>
      <c r="C33" s="1"/>
      <c r="D33" s="1"/>
      <c r="E33" s="1"/>
      <c r="F33" s="13">
        <f>+F30</f>
        <v>396526.95000000007</v>
      </c>
      <c r="G33" s="1"/>
      <c r="H33" s="13">
        <f>+H30</f>
        <v>-867313.19999999984</v>
      </c>
    </row>
    <row r="35" spans="1:8" x14ac:dyDescent="0.25">
      <c r="A35" s="2" t="s">
        <v>12</v>
      </c>
      <c r="B35" s="1"/>
      <c r="C35" s="1"/>
      <c r="D35" s="1"/>
      <c r="E35" s="1"/>
      <c r="F35" s="16">
        <f>+F33</f>
        <v>396526.95000000007</v>
      </c>
      <c r="G35" s="1"/>
      <c r="H35" s="16">
        <f>+H33</f>
        <v>-867313.19999999984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opLeftCell="A29" workbookViewId="0">
      <selection activeCell="F57" sqref="F57"/>
    </sheetView>
  </sheetViews>
  <sheetFormatPr baseColWidth="10" defaultColWidth="9.140625" defaultRowHeight="15" x14ac:dyDescent="0.25"/>
  <cols>
    <col min="11" max="11" width="11.42578125" style="20" bestFit="1" customWidth="1"/>
  </cols>
  <sheetData>
    <row r="1" spans="1:8" x14ac:dyDescent="0.25">
      <c r="A1" s="2" t="s">
        <v>13</v>
      </c>
      <c r="B1" s="8"/>
      <c r="C1" s="7"/>
      <c r="D1" s="7"/>
      <c r="E1" s="7"/>
      <c r="F1" s="7"/>
      <c r="G1" s="7"/>
      <c r="H1" s="7"/>
    </row>
    <row r="3" spans="1:8" x14ac:dyDescent="0.25">
      <c r="A3" s="8" t="s">
        <v>14</v>
      </c>
      <c r="B3" s="8"/>
      <c r="C3" s="8"/>
      <c r="D3" s="8"/>
      <c r="E3" s="9" t="s">
        <v>1</v>
      </c>
      <c r="F3" s="8">
        <v>2018</v>
      </c>
      <c r="G3" s="8"/>
      <c r="H3" s="8">
        <v>2017</v>
      </c>
    </row>
    <row r="4" spans="1:8" x14ac:dyDescent="0.25">
      <c r="A4" s="8" t="s">
        <v>15</v>
      </c>
      <c r="B4" s="7"/>
      <c r="C4" s="7"/>
      <c r="D4" s="7"/>
      <c r="E4" s="7"/>
      <c r="F4" s="7"/>
      <c r="G4" s="7"/>
      <c r="H4" s="7"/>
    </row>
    <row r="5" spans="1:8" x14ac:dyDescent="0.25">
      <c r="A5" s="7"/>
      <c r="B5" s="7"/>
      <c r="C5" s="7"/>
      <c r="D5" s="7"/>
      <c r="E5" s="7"/>
      <c r="F5" s="10"/>
      <c r="G5" s="10"/>
      <c r="H5" s="10"/>
    </row>
    <row r="6" spans="1:8" x14ac:dyDescent="0.25">
      <c r="A6" s="8" t="s">
        <v>16</v>
      </c>
      <c r="B6" s="7"/>
      <c r="C6" s="7"/>
      <c r="D6" s="7"/>
      <c r="E6" s="7"/>
      <c r="F6" s="10"/>
      <c r="G6" s="10"/>
      <c r="H6" s="10"/>
    </row>
    <row r="7" spans="1:8" x14ac:dyDescent="0.25">
      <c r="A7" s="8"/>
      <c r="B7" s="7"/>
      <c r="C7" s="7"/>
      <c r="D7" s="7"/>
      <c r="E7" s="7"/>
      <c r="F7" s="10"/>
      <c r="G7" s="10"/>
      <c r="H7" s="10"/>
    </row>
    <row r="8" spans="1:8" x14ac:dyDescent="0.25">
      <c r="A8" s="14" t="s">
        <v>17</v>
      </c>
      <c r="B8" s="7"/>
      <c r="C8" s="7"/>
      <c r="D8" s="7"/>
      <c r="E8" s="7"/>
      <c r="F8" s="10"/>
      <c r="G8" s="10"/>
      <c r="H8" s="10"/>
    </row>
    <row r="9" spans="1:8" x14ac:dyDescent="0.25">
      <c r="A9" s="18"/>
      <c r="B9" s="7"/>
      <c r="C9" s="7"/>
      <c r="D9" s="7"/>
      <c r="E9" s="7"/>
      <c r="F9" s="10"/>
      <c r="G9" s="10"/>
      <c r="H9" s="10"/>
    </row>
    <row r="10" spans="1:8" x14ac:dyDescent="0.25">
      <c r="A10" s="7" t="s">
        <v>18</v>
      </c>
      <c r="B10" s="7"/>
      <c r="C10" s="7"/>
      <c r="D10" s="7"/>
      <c r="E10" s="17">
        <v>3</v>
      </c>
      <c r="F10" s="10">
        <v>19813</v>
      </c>
      <c r="G10" s="10"/>
      <c r="H10" s="10">
        <v>99875</v>
      </c>
    </row>
    <row r="11" spans="1:8" x14ac:dyDescent="0.25">
      <c r="A11" s="7" t="s">
        <v>68</v>
      </c>
      <c r="B11" s="7"/>
      <c r="C11" s="7"/>
      <c r="D11" s="7"/>
      <c r="E11" s="17">
        <v>3</v>
      </c>
      <c r="F11" s="10">
        <v>-19812.5</v>
      </c>
      <c r="G11" s="10"/>
      <c r="H11" s="10">
        <v>-92000</v>
      </c>
    </row>
    <row r="12" spans="1:8" x14ac:dyDescent="0.25">
      <c r="A12" s="7" t="s">
        <v>34</v>
      </c>
      <c r="B12" s="7"/>
      <c r="C12" s="7"/>
      <c r="D12" s="7"/>
      <c r="E12" s="17"/>
      <c r="F12" s="6">
        <v>212686.77</v>
      </c>
      <c r="G12" s="6"/>
      <c r="H12" s="6">
        <v>429998</v>
      </c>
    </row>
    <row r="13" spans="1:8" x14ac:dyDescent="0.25">
      <c r="A13" s="7" t="s">
        <v>35</v>
      </c>
      <c r="B13" s="7"/>
      <c r="C13" s="7"/>
      <c r="D13" s="7"/>
      <c r="E13" s="17"/>
      <c r="F13" s="13">
        <v>74189</v>
      </c>
      <c r="G13" s="10"/>
      <c r="H13" s="13">
        <v>128515.7</v>
      </c>
    </row>
    <row r="14" spans="1:8" x14ac:dyDescent="0.25">
      <c r="A14" s="7"/>
      <c r="B14" s="7"/>
      <c r="C14" s="7"/>
      <c r="D14" s="7"/>
      <c r="E14" s="17"/>
      <c r="F14" s="6"/>
      <c r="G14" s="10"/>
      <c r="H14" s="6"/>
    </row>
    <row r="15" spans="1:8" x14ac:dyDescent="0.25">
      <c r="A15" s="8" t="s">
        <v>19</v>
      </c>
      <c r="B15" s="8"/>
      <c r="C15" s="8"/>
      <c r="D15" s="8"/>
      <c r="E15" s="9"/>
      <c r="F15" s="16">
        <f>SUM(F9:F13)</f>
        <v>286876.27</v>
      </c>
      <c r="G15" s="11"/>
      <c r="H15" s="16">
        <f>SUM(H9:H13)</f>
        <v>566388.69999999995</v>
      </c>
    </row>
    <row r="16" spans="1:8" x14ac:dyDescent="0.25">
      <c r="A16" s="7"/>
      <c r="B16" s="7"/>
      <c r="C16" s="7"/>
      <c r="D16" s="7"/>
      <c r="E16" s="7"/>
      <c r="F16" s="10"/>
      <c r="G16" s="10"/>
      <c r="H16" s="10"/>
    </row>
    <row r="17" spans="1:8" x14ac:dyDescent="0.25">
      <c r="A17" s="7"/>
      <c r="B17" s="7"/>
      <c r="C17" s="7"/>
      <c r="D17" s="7"/>
      <c r="E17" s="7"/>
      <c r="F17" s="10"/>
      <c r="G17" s="10"/>
      <c r="H17" s="10"/>
    </row>
    <row r="18" spans="1:8" x14ac:dyDescent="0.25">
      <c r="A18" s="7" t="s">
        <v>20</v>
      </c>
      <c r="B18" s="7"/>
      <c r="C18" s="7"/>
      <c r="D18" s="7"/>
      <c r="E18" s="17"/>
      <c r="F18" s="13">
        <v>3435479.06</v>
      </c>
      <c r="G18" s="10"/>
      <c r="H18" s="13">
        <v>2932485</v>
      </c>
    </row>
    <row r="19" spans="1:8" x14ac:dyDescent="0.25">
      <c r="A19" s="7"/>
      <c r="B19" s="7"/>
      <c r="C19" s="7"/>
      <c r="D19" s="7"/>
      <c r="E19" s="7"/>
      <c r="F19" s="10"/>
      <c r="G19" s="10"/>
      <c r="H19" s="10"/>
    </row>
    <row r="20" spans="1:8" x14ac:dyDescent="0.25">
      <c r="A20" s="8" t="s">
        <v>21</v>
      </c>
      <c r="B20" s="8"/>
      <c r="C20" s="8"/>
      <c r="D20" s="8"/>
      <c r="E20" s="9"/>
      <c r="F20" s="16">
        <f>+F15+F18</f>
        <v>3722355.33</v>
      </c>
      <c r="G20" s="11"/>
      <c r="H20" s="16">
        <f>+H15+H18</f>
        <v>3498873.7</v>
      </c>
    </row>
    <row r="21" spans="1:8" x14ac:dyDescent="0.25">
      <c r="A21" s="7"/>
      <c r="B21" s="7"/>
      <c r="C21" s="7"/>
      <c r="D21" s="7"/>
      <c r="E21" s="7"/>
      <c r="F21" s="10"/>
      <c r="G21" s="10"/>
      <c r="H21" s="10"/>
    </row>
    <row r="22" spans="1:8" x14ac:dyDescent="0.25">
      <c r="A22" s="8" t="s">
        <v>22</v>
      </c>
      <c r="B22" s="8"/>
      <c r="C22" s="8"/>
      <c r="D22" s="8"/>
      <c r="E22" s="9"/>
      <c r="F22" s="16">
        <f>+F20</f>
        <v>3722355.33</v>
      </c>
      <c r="G22" s="11"/>
      <c r="H22" s="16">
        <f>+H20</f>
        <v>3498873.7</v>
      </c>
    </row>
    <row r="25" spans="1:8" x14ac:dyDescent="0.25">
      <c r="A25" s="8" t="s">
        <v>23</v>
      </c>
      <c r="B25" s="7"/>
      <c r="C25" s="7"/>
      <c r="D25" s="7"/>
      <c r="E25" s="7"/>
      <c r="F25" s="7"/>
      <c r="G25" s="7"/>
      <c r="H25" s="7"/>
    </row>
    <row r="27" spans="1:8" x14ac:dyDescent="0.25">
      <c r="A27" s="8" t="s">
        <v>24</v>
      </c>
      <c r="B27" s="7"/>
      <c r="C27" s="7"/>
      <c r="D27" s="7"/>
      <c r="E27" s="7"/>
      <c r="F27" s="7"/>
      <c r="G27" s="7"/>
      <c r="H27" s="7"/>
    </row>
    <row r="29" spans="1:8" x14ac:dyDescent="0.25">
      <c r="A29" s="14" t="s">
        <v>25</v>
      </c>
      <c r="B29" s="14"/>
      <c r="C29" s="7"/>
      <c r="D29" s="7"/>
      <c r="E29" s="7"/>
      <c r="F29" s="7"/>
      <c r="G29" s="7"/>
      <c r="H29" s="7"/>
    </row>
    <row r="30" spans="1:8" x14ac:dyDescent="0.25">
      <c r="A30" s="7" t="s">
        <v>26</v>
      </c>
      <c r="B30" s="7"/>
      <c r="C30" s="7"/>
      <c r="D30" s="7"/>
      <c r="E30" s="17">
        <v>4</v>
      </c>
      <c r="F30" s="6">
        <f>Noter!D37</f>
        <v>3129768</v>
      </c>
      <c r="G30" s="6"/>
      <c r="H30" s="6">
        <v>3997081</v>
      </c>
    </row>
    <row r="31" spans="1:8" x14ac:dyDescent="0.25">
      <c r="A31" s="7" t="s">
        <v>36</v>
      </c>
      <c r="B31" s="7"/>
      <c r="C31" s="7"/>
      <c r="D31" s="7"/>
      <c r="E31" s="7"/>
      <c r="F31" s="13">
        <f>Noter!D38</f>
        <v>396526.85</v>
      </c>
      <c r="G31" s="10"/>
      <c r="H31" s="13">
        <v>-867313</v>
      </c>
    </row>
    <row r="32" spans="1:8" x14ac:dyDescent="0.25">
      <c r="A32" s="7"/>
      <c r="B32" s="7"/>
      <c r="C32" s="7"/>
      <c r="D32" s="7"/>
      <c r="E32" s="7"/>
      <c r="F32" s="10"/>
      <c r="G32" s="10"/>
      <c r="H32" s="10"/>
    </row>
    <row r="33" spans="1:8" x14ac:dyDescent="0.25">
      <c r="A33" s="8" t="s">
        <v>27</v>
      </c>
      <c r="B33" s="8"/>
      <c r="C33" s="8"/>
      <c r="D33" s="8"/>
      <c r="E33" s="9"/>
      <c r="F33" s="16">
        <f>+F30+F31</f>
        <v>3526294.85</v>
      </c>
      <c r="G33" s="11"/>
      <c r="H33" s="16">
        <f>+H30+H31</f>
        <v>3129768</v>
      </c>
    </row>
    <row r="34" spans="1:8" x14ac:dyDescent="0.25">
      <c r="A34" s="7"/>
      <c r="B34" s="7"/>
      <c r="C34" s="7"/>
      <c r="D34" s="7"/>
      <c r="E34" s="7"/>
      <c r="F34" s="10"/>
      <c r="G34" s="10"/>
      <c r="H34" s="10"/>
    </row>
    <row r="35" spans="1:8" x14ac:dyDescent="0.25">
      <c r="A35" s="8" t="s">
        <v>28</v>
      </c>
      <c r="B35" s="7"/>
      <c r="C35" s="7"/>
      <c r="D35" s="7"/>
      <c r="E35" s="7"/>
      <c r="F35" s="10"/>
      <c r="G35" s="10"/>
      <c r="H35" s="10"/>
    </row>
    <row r="36" spans="1:8" x14ac:dyDescent="0.25">
      <c r="A36" s="7"/>
      <c r="B36" s="7"/>
      <c r="C36" s="7"/>
      <c r="D36" s="7"/>
      <c r="E36" s="7"/>
      <c r="F36" s="10"/>
      <c r="G36" s="10"/>
      <c r="H36" s="10"/>
    </row>
    <row r="37" spans="1:8" x14ac:dyDescent="0.25">
      <c r="A37" s="14" t="s">
        <v>29</v>
      </c>
      <c r="B37" s="7"/>
      <c r="C37" s="7"/>
      <c r="D37" s="7"/>
      <c r="E37" s="7"/>
      <c r="F37" s="10"/>
      <c r="G37" s="10"/>
      <c r="H37" s="10"/>
    </row>
    <row r="38" spans="1:8" x14ac:dyDescent="0.25">
      <c r="A38" s="7" t="s">
        <v>30</v>
      </c>
      <c r="B38" s="7"/>
      <c r="C38" s="7"/>
      <c r="D38" s="7"/>
      <c r="E38" s="7"/>
      <c r="F38" s="10">
        <v>160364.53</v>
      </c>
      <c r="G38" s="10"/>
      <c r="H38" s="10">
        <f>352380.25-8</f>
        <v>352372.25</v>
      </c>
    </row>
    <row r="39" spans="1:8" x14ac:dyDescent="0.25">
      <c r="A39" s="7" t="s">
        <v>65</v>
      </c>
      <c r="B39" s="7"/>
      <c r="C39" s="7"/>
      <c r="D39" s="7"/>
      <c r="E39" s="7"/>
      <c r="F39" s="10">
        <f>16250+15576.19-8</f>
        <v>31818.190000000002</v>
      </c>
      <c r="G39" s="10"/>
      <c r="H39" s="10">
        <v>16250</v>
      </c>
    </row>
    <row r="40" spans="1:8" x14ac:dyDescent="0.25">
      <c r="A40" s="7" t="s">
        <v>45</v>
      </c>
      <c r="B40" s="7"/>
      <c r="C40" s="7"/>
      <c r="D40" s="7"/>
      <c r="E40" s="7"/>
      <c r="F40" s="10">
        <v>3877</v>
      </c>
      <c r="G40" s="10"/>
      <c r="H40" s="10">
        <v>484</v>
      </c>
    </row>
    <row r="41" spans="1:8" x14ac:dyDescent="0.25">
      <c r="A41" s="7" t="s">
        <v>46</v>
      </c>
      <c r="B41" s="7"/>
      <c r="C41" s="7"/>
      <c r="D41" s="7"/>
      <c r="E41" s="7"/>
      <c r="F41" s="13">
        <v>0</v>
      </c>
      <c r="G41" s="10"/>
      <c r="H41" s="13">
        <v>0</v>
      </c>
    </row>
    <row r="42" spans="1:8" x14ac:dyDescent="0.25">
      <c r="A42" s="7"/>
      <c r="B42" s="7"/>
      <c r="C42" s="7"/>
      <c r="D42" s="7"/>
      <c r="E42" s="7"/>
      <c r="F42" s="10"/>
      <c r="G42" s="10"/>
      <c r="H42" s="10"/>
    </row>
    <row r="43" spans="1:8" x14ac:dyDescent="0.25">
      <c r="A43" s="8" t="s">
        <v>31</v>
      </c>
      <c r="B43" s="8"/>
      <c r="C43" s="8"/>
      <c r="D43" s="8"/>
      <c r="E43" s="9"/>
      <c r="F43" s="16">
        <f>+F38+F40+F41+F39</f>
        <v>196059.72</v>
      </c>
      <c r="G43" s="11"/>
      <c r="H43" s="16">
        <f>+H38+H40+H41+H39</f>
        <v>369106.25</v>
      </c>
    </row>
    <row r="44" spans="1:8" x14ac:dyDescent="0.25">
      <c r="A44" s="7"/>
      <c r="B44" s="7"/>
      <c r="C44" s="7"/>
      <c r="D44" s="7"/>
      <c r="E44" s="7"/>
      <c r="F44" s="10"/>
      <c r="G44" s="10"/>
      <c r="H44" s="10"/>
    </row>
    <row r="45" spans="1:8" x14ac:dyDescent="0.25">
      <c r="A45" s="8" t="s">
        <v>32</v>
      </c>
      <c r="B45" s="8"/>
      <c r="C45" s="8"/>
      <c r="D45" s="8"/>
      <c r="E45" s="9"/>
      <c r="F45" s="16">
        <f>+F43</f>
        <v>196059.72</v>
      </c>
      <c r="G45" s="11"/>
      <c r="H45" s="16">
        <f>+H43</f>
        <v>369106.25</v>
      </c>
    </row>
    <row r="46" spans="1:8" x14ac:dyDescent="0.25">
      <c r="A46" s="7"/>
      <c r="B46" s="7"/>
      <c r="C46" s="7"/>
      <c r="D46" s="7"/>
      <c r="E46" s="7"/>
      <c r="F46" s="10"/>
      <c r="G46" s="10"/>
      <c r="H46" s="10"/>
    </row>
    <row r="47" spans="1:8" x14ac:dyDescent="0.25">
      <c r="A47" s="8" t="s">
        <v>33</v>
      </c>
      <c r="B47" s="8"/>
      <c r="C47" s="8"/>
      <c r="D47" s="8"/>
      <c r="E47" s="9"/>
      <c r="F47" s="16">
        <f>+F33+F45</f>
        <v>3722354.5700000003</v>
      </c>
      <c r="G47" s="11"/>
      <c r="H47" s="16">
        <f>+H33+H45</f>
        <v>3498874.25</v>
      </c>
    </row>
    <row r="48" spans="1:8" x14ac:dyDescent="0.25">
      <c r="A48" s="7"/>
      <c r="B48" s="7"/>
      <c r="C48" s="7"/>
      <c r="D48" s="7"/>
      <c r="E48" s="7"/>
      <c r="F48" s="10"/>
      <c r="G48" s="10"/>
      <c r="H48" s="10"/>
    </row>
    <row r="50" spans="2:8" x14ac:dyDescent="0.25">
      <c r="D50" t="s">
        <v>72</v>
      </c>
    </row>
    <row r="53" spans="2:8" x14ac:dyDescent="0.25">
      <c r="B53" s="21"/>
      <c r="C53" s="21"/>
      <c r="D53" s="21"/>
      <c r="G53" s="37"/>
    </row>
    <row r="54" spans="2:8" x14ac:dyDescent="0.25">
      <c r="B54" t="s">
        <v>73</v>
      </c>
      <c r="F54" s="42" t="s">
        <v>74</v>
      </c>
      <c r="G54" s="42"/>
      <c r="H54" s="42"/>
    </row>
  </sheetData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16" workbookViewId="0">
      <selection activeCell="K37" sqref="K37"/>
    </sheetView>
  </sheetViews>
  <sheetFormatPr baseColWidth="10" defaultColWidth="9.140625" defaultRowHeight="15" x14ac:dyDescent="0.25"/>
  <sheetData>
    <row r="1" spans="1:8" ht="15.75" x14ac:dyDescent="0.25">
      <c r="A1" s="22" t="s">
        <v>47</v>
      </c>
      <c r="B1" s="23"/>
      <c r="C1" s="23"/>
      <c r="D1" s="23"/>
      <c r="E1" s="23"/>
      <c r="F1" s="23"/>
      <c r="G1" s="23"/>
      <c r="H1" s="23"/>
    </row>
    <row r="2" spans="1:8" ht="15.75" x14ac:dyDescent="0.25">
      <c r="A2" s="22"/>
      <c r="B2" s="23"/>
      <c r="C2" s="23"/>
      <c r="D2" s="23"/>
      <c r="E2" s="23"/>
      <c r="F2" s="23"/>
      <c r="G2" s="23"/>
      <c r="H2" s="23"/>
    </row>
    <row r="3" spans="1:8" ht="15.75" x14ac:dyDescent="0.25">
      <c r="A3" s="22" t="s">
        <v>48</v>
      </c>
      <c r="B3" s="23"/>
      <c r="C3" s="23"/>
      <c r="D3" s="23"/>
      <c r="E3" s="23"/>
      <c r="F3" s="23"/>
      <c r="G3" s="23"/>
      <c r="H3" s="23"/>
    </row>
    <row r="4" spans="1:8" x14ac:dyDescent="0.25">
      <c r="A4" s="23"/>
      <c r="B4" s="23"/>
      <c r="C4" s="23"/>
      <c r="D4" s="23"/>
      <c r="E4" s="23"/>
      <c r="F4" s="23"/>
      <c r="G4" s="23"/>
      <c r="H4" s="23"/>
    </row>
    <row r="5" spans="1:8" ht="15.75" x14ac:dyDescent="0.25">
      <c r="A5" s="24" t="s">
        <v>49</v>
      </c>
      <c r="B5" s="25"/>
      <c r="C5" s="25"/>
      <c r="D5" s="25"/>
      <c r="E5" s="25"/>
      <c r="F5" s="25"/>
      <c r="G5" s="25"/>
      <c r="H5" s="25"/>
    </row>
    <row r="6" spans="1:8" ht="15.75" x14ac:dyDescent="0.25">
      <c r="A6" s="24"/>
      <c r="B6" s="25"/>
      <c r="C6" s="25"/>
      <c r="D6" s="25"/>
      <c r="E6" s="25"/>
      <c r="F6" s="25"/>
      <c r="G6" s="25"/>
      <c r="H6" s="25"/>
    </row>
    <row r="7" spans="1:8" ht="15.75" x14ac:dyDescent="0.25">
      <c r="A7" s="22" t="s">
        <v>50</v>
      </c>
      <c r="B7" s="25"/>
      <c r="C7" s="25"/>
      <c r="D7" s="25"/>
      <c r="E7" s="25"/>
      <c r="F7" s="25"/>
      <c r="G7" s="25"/>
      <c r="H7" s="25"/>
    </row>
    <row r="8" spans="1:8" ht="15.75" x14ac:dyDescent="0.25">
      <c r="A8" s="24" t="s">
        <v>51</v>
      </c>
      <c r="B8" s="25"/>
      <c r="C8" s="25"/>
      <c r="D8" s="25"/>
      <c r="E8" s="25"/>
      <c r="F8" s="25"/>
      <c r="G8" s="25"/>
      <c r="H8" s="25"/>
    </row>
    <row r="9" spans="1:8" ht="15.75" x14ac:dyDescent="0.25">
      <c r="A9" s="24" t="s">
        <v>52</v>
      </c>
      <c r="B9" s="25"/>
      <c r="C9" s="25"/>
      <c r="D9" s="25"/>
      <c r="E9" s="25"/>
      <c r="F9" s="25"/>
      <c r="G9" s="25"/>
      <c r="H9" s="25"/>
    </row>
    <row r="10" spans="1:8" ht="15.75" x14ac:dyDescent="0.25">
      <c r="A10" s="24" t="s">
        <v>53</v>
      </c>
      <c r="B10" s="25"/>
      <c r="C10" s="25"/>
      <c r="D10" s="25"/>
      <c r="E10" s="25"/>
      <c r="F10" s="25"/>
      <c r="G10" s="25"/>
      <c r="H10" s="25"/>
    </row>
    <row r="11" spans="1:8" ht="15.75" x14ac:dyDescent="0.25">
      <c r="A11" s="24"/>
      <c r="B11" s="25"/>
      <c r="C11" s="25"/>
      <c r="D11" s="25"/>
      <c r="E11" s="25"/>
      <c r="F11" s="25"/>
      <c r="G11" s="25"/>
      <c r="H11" s="25"/>
    </row>
    <row r="12" spans="1:8" x14ac:dyDescent="0.25">
      <c r="A12" s="23"/>
      <c r="B12" s="23"/>
      <c r="C12" s="23"/>
      <c r="D12" s="23"/>
      <c r="E12" s="23"/>
      <c r="F12" s="23"/>
      <c r="G12" s="23"/>
      <c r="H12" s="23"/>
    </row>
    <row r="13" spans="1:8" ht="15.75" x14ac:dyDescent="0.25">
      <c r="A13" s="26" t="s">
        <v>16</v>
      </c>
      <c r="B13" s="23"/>
      <c r="C13" s="23"/>
      <c r="D13" s="23"/>
      <c r="E13" s="23"/>
      <c r="F13" s="23"/>
      <c r="G13" s="23"/>
      <c r="H13" s="23"/>
    </row>
    <row r="14" spans="1:8" ht="15.75" x14ac:dyDescent="0.25">
      <c r="A14" s="24" t="s">
        <v>54</v>
      </c>
      <c r="B14" s="23"/>
      <c r="C14" s="23"/>
      <c r="D14" s="23"/>
      <c r="E14" s="23"/>
      <c r="F14" s="23"/>
      <c r="G14" s="23"/>
      <c r="H14" s="23"/>
    </row>
    <row r="15" spans="1:8" ht="15.75" x14ac:dyDescent="0.25">
      <c r="A15" s="24" t="s">
        <v>55</v>
      </c>
      <c r="B15" s="23"/>
      <c r="C15" s="23"/>
      <c r="D15" s="23"/>
      <c r="E15" s="23"/>
      <c r="F15" s="23"/>
      <c r="G15" s="23"/>
      <c r="H15" s="23"/>
    </row>
    <row r="16" spans="1:8" x14ac:dyDescent="0.25">
      <c r="A16" s="23"/>
      <c r="B16" s="23"/>
      <c r="C16" s="23"/>
      <c r="D16" s="23"/>
      <c r="E16" s="23"/>
      <c r="F16" s="23"/>
      <c r="G16" s="23"/>
      <c r="H16" s="23"/>
    </row>
    <row r="17" spans="1:9" ht="15.75" x14ac:dyDescent="0.25">
      <c r="A17" s="22" t="s">
        <v>17</v>
      </c>
      <c r="B17" s="23"/>
      <c r="C17" s="23"/>
      <c r="D17" s="23"/>
      <c r="E17" s="23"/>
      <c r="F17" s="23"/>
      <c r="G17" s="23"/>
      <c r="H17" s="23"/>
    </row>
    <row r="18" spans="1:9" ht="15.75" x14ac:dyDescent="0.25">
      <c r="A18" s="24" t="s">
        <v>56</v>
      </c>
      <c r="B18" s="23"/>
      <c r="C18" s="23"/>
      <c r="D18" s="23"/>
      <c r="E18" s="23"/>
      <c r="F18" s="23"/>
      <c r="G18" s="23"/>
      <c r="H18" s="23"/>
    </row>
    <row r="19" spans="1:9" ht="15.75" x14ac:dyDescent="0.25">
      <c r="A19" s="24" t="s">
        <v>57</v>
      </c>
      <c r="D19" s="23"/>
      <c r="E19" s="23"/>
      <c r="F19" s="23"/>
      <c r="G19" s="23"/>
      <c r="H19" s="23"/>
    </row>
    <row r="20" spans="1:9" ht="15.75" x14ac:dyDescent="0.25">
      <c r="A20" s="24" t="s">
        <v>58</v>
      </c>
      <c r="D20" s="23"/>
      <c r="E20" s="23"/>
      <c r="F20" s="23"/>
      <c r="G20" s="23"/>
      <c r="H20" s="23"/>
    </row>
    <row r="21" spans="1:9" ht="15.75" x14ac:dyDescent="0.25">
      <c r="A21" s="24"/>
      <c r="D21" s="23"/>
      <c r="E21" s="23"/>
      <c r="F21" s="23"/>
      <c r="G21" s="23"/>
      <c r="H21" s="23"/>
    </row>
    <row r="22" spans="1:9" ht="15.75" x14ac:dyDescent="0.25">
      <c r="A22" s="22" t="s">
        <v>61</v>
      </c>
      <c r="B22" s="29"/>
      <c r="C22" s="29"/>
      <c r="D22" s="29"/>
      <c r="E22" s="29"/>
      <c r="F22" s="29"/>
      <c r="G22" s="32"/>
      <c r="H22" s="32"/>
      <c r="I22" s="23"/>
    </row>
    <row r="23" spans="1:9" ht="15.75" x14ac:dyDescent="0.25">
      <c r="A23" s="22"/>
      <c r="B23" s="29"/>
      <c r="C23" s="29"/>
      <c r="D23" s="38"/>
      <c r="E23" s="31"/>
      <c r="F23" s="38"/>
      <c r="G23" s="29"/>
      <c r="H23" s="29"/>
      <c r="I23" s="29"/>
    </row>
    <row r="24" spans="1:9" ht="15.75" x14ac:dyDescent="0.25">
      <c r="A24" s="27" t="s">
        <v>62</v>
      </c>
      <c r="B24" s="23"/>
      <c r="C24" s="23"/>
      <c r="D24" s="39"/>
      <c r="E24" s="23"/>
      <c r="F24" s="39"/>
      <c r="G24" s="29"/>
      <c r="H24" s="29"/>
      <c r="I24" s="29"/>
    </row>
    <row r="25" spans="1:9" ht="15.75" x14ac:dyDescent="0.25">
      <c r="A25" s="27" t="s">
        <v>63</v>
      </c>
      <c r="B25" s="32"/>
      <c r="C25" s="23"/>
      <c r="D25" s="39"/>
      <c r="E25" s="23"/>
      <c r="F25" s="39"/>
      <c r="G25" s="23"/>
      <c r="H25" s="23"/>
      <c r="I25" s="23"/>
    </row>
    <row r="26" spans="1:9" ht="15.75" x14ac:dyDescent="0.25">
      <c r="A26" s="27"/>
      <c r="B26" s="32"/>
      <c r="C26" s="23"/>
      <c r="D26" s="39"/>
      <c r="E26" s="23"/>
      <c r="F26" s="39"/>
      <c r="G26" s="23"/>
      <c r="H26" s="23"/>
      <c r="I26" s="23"/>
    </row>
    <row r="27" spans="1:9" ht="15.75" x14ac:dyDescent="0.25">
      <c r="A27" s="22" t="s">
        <v>64</v>
      </c>
      <c r="B27" s="23"/>
      <c r="C27" s="23"/>
      <c r="D27" s="40"/>
      <c r="E27" s="23"/>
      <c r="F27" s="40"/>
      <c r="G27" s="23"/>
      <c r="H27" s="23"/>
      <c r="I27" s="23"/>
    </row>
    <row r="28" spans="1:9" ht="15.75" x14ac:dyDescent="0.25">
      <c r="A28" s="27" t="s">
        <v>70</v>
      </c>
      <c r="B28" s="23"/>
      <c r="C28" s="23"/>
      <c r="D28" s="23"/>
      <c r="E28" s="23"/>
      <c r="F28" s="23"/>
      <c r="G28" s="23"/>
      <c r="H28" s="23"/>
    </row>
    <row r="29" spans="1:9" ht="15.75" x14ac:dyDescent="0.25">
      <c r="A29" s="27"/>
      <c r="B29" s="23"/>
      <c r="C29" s="23"/>
      <c r="D29" s="23"/>
      <c r="E29" s="23"/>
      <c r="F29" s="23"/>
      <c r="G29" s="23"/>
      <c r="H29" s="23"/>
    </row>
    <row r="30" spans="1:9" ht="15.75" x14ac:dyDescent="0.25">
      <c r="A30" s="22" t="s">
        <v>59</v>
      </c>
      <c r="B30" s="23"/>
      <c r="C30" s="23"/>
      <c r="D30" s="23"/>
      <c r="E30" s="23"/>
      <c r="F30" s="23"/>
      <c r="G30" s="23"/>
      <c r="H30" s="23"/>
    </row>
    <row r="31" spans="1:9" x14ac:dyDescent="0.25">
      <c r="A31" s="23"/>
      <c r="B31" s="28"/>
      <c r="C31" s="28"/>
      <c r="D31" s="28"/>
      <c r="E31" s="28"/>
      <c r="F31" s="28"/>
      <c r="G31" s="23"/>
      <c r="H31" s="23"/>
    </row>
    <row r="32" spans="1:9" ht="15.75" x14ac:dyDescent="0.25">
      <c r="A32" s="27" t="s">
        <v>75</v>
      </c>
      <c r="B32" s="23"/>
      <c r="C32" s="23"/>
      <c r="D32" s="23"/>
      <c r="E32" s="23"/>
      <c r="F32" s="23"/>
      <c r="G32" s="23"/>
      <c r="H32" s="23"/>
    </row>
    <row r="33" spans="1:8" x14ac:dyDescent="0.25">
      <c r="A33" s="23"/>
      <c r="B33" s="29"/>
      <c r="C33" s="29"/>
      <c r="D33" s="30"/>
      <c r="E33" s="31"/>
      <c r="F33" s="30"/>
      <c r="G33" s="23"/>
      <c r="H33" s="23"/>
    </row>
    <row r="34" spans="1:8" ht="15.75" x14ac:dyDescent="0.25">
      <c r="A34" s="27"/>
      <c r="B34" s="23"/>
      <c r="C34" s="23"/>
      <c r="D34" s="32"/>
      <c r="E34" s="32"/>
      <c r="F34" s="33"/>
      <c r="G34" s="23"/>
      <c r="H34" s="23"/>
    </row>
    <row r="35" spans="1:8" ht="15.75" x14ac:dyDescent="0.25">
      <c r="A35" s="22" t="s">
        <v>60</v>
      </c>
      <c r="B35" s="23"/>
      <c r="C35" s="23"/>
      <c r="D35" s="23"/>
      <c r="E35" s="23"/>
      <c r="F35" s="23"/>
      <c r="G35" s="23"/>
      <c r="H35" s="23"/>
    </row>
    <row r="36" spans="1:8" ht="15.75" x14ac:dyDescent="0.25">
      <c r="A36" s="22"/>
      <c r="B36" s="23"/>
      <c r="C36" s="23"/>
      <c r="D36" s="32"/>
      <c r="E36" s="32"/>
      <c r="F36" s="33"/>
      <c r="G36" s="23"/>
      <c r="H36" s="23"/>
    </row>
    <row r="37" spans="1:8" x14ac:dyDescent="0.25">
      <c r="A37" s="34" t="s">
        <v>69</v>
      </c>
      <c r="D37" s="19">
        <v>3129768</v>
      </c>
      <c r="E37" s="34"/>
      <c r="F37" s="34"/>
      <c r="G37" s="34"/>
      <c r="H37" s="34"/>
    </row>
    <row r="38" spans="1:8" x14ac:dyDescent="0.25">
      <c r="A38" s="34" t="s">
        <v>36</v>
      </c>
      <c r="D38" s="35">
        <v>396526.85</v>
      </c>
      <c r="E38" s="34"/>
      <c r="F38" s="34"/>
      <c r="G38" s="34"/>
      <c r="H38" s="34"/>
    </row>
    <row r="39" spans="1:8" x14ac:dyDescent="0.25">
      <c r="A39" s="34" t="s">
        <v>71</v>
      </c>
      <c r="D39" s="36">
        <f>SUM(D37:D38)</f>
        <v>3526294.85</v>
      </c>
      <c r="E39" s="34"/>
      <c r="F39" s="34"/>
      <c r="G39" s="34"/>
      <c r="H39" s="34"/>
    </row>
    <row r="40" spans="1:8" x14ac:dyDescent="0.25">
      <c r="B40" s="34"/>
      <c r="C40" s="34"/>
      <c r="D40" s="34"/>
      <c r="E40" s="34"/>
      <c r="F40" s="34"/>
      <c r="G40" s="34"/>
      <c r="H40" s="34"/>
    </row>
    <row r="41" spans="1:8" x14ac:dyDescent="0.25">
      <c r="B41" s="34"/>
      <c r="C41" s="34"/>
      <c r="D41" s="34"/>
      <c r="E41" s="34"/>
      <c r="F41" s="34"/>
      <c r="G41" s="34"/>
      <c r="H41" s="34"/>
    </row>
  </sheetData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</vt:lpstr>
      <vt:lpstr>Balanse</vt:lpstr>
      <vt:lpstr>Noter</vt:lpstr>
    </vt:vector>
  </TitlesOfParts>
  <Company>Den Norske Dataforenings Servicekontor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Anne Hilde Ødegård</cp:lastModifiedBy>
  <cp:lastPrinted>2016-02-09T12:41:51Z</cp:lastPrinted>
  <dcterms:created xsi:type="dcterms:W3CDTF">2012-02-02T10:32:48Z</dcterms:created>
  <dcterms:modified xsi:type="dcterms:W3CDTF">2019-01-28T09:52:28Z</dcterms:modified>
</cp:coreProperties>
</file>